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I30" i="3" l="1"/>
  <c r="J30" i="3"/>
  <c r="G22" i="4"/>
  <c r="G19" i="4"/>
  <c r="G18" i="4"/>
  <c r="F18" i="4"/>
  <c r="C18" i="4"/>
  <c r="N48" i="5"/>
  <c r="I48" i="5"/>
  <c r="L47" i="5"/>
  <c r="L48" i="5"/>
  <c r="E18" i="4"/>
  <c r="J47" i="5"/>
  <c r="J48" i="5"/>
  <c r="H47" i="5"/>
  <c r="H48" i="5"/>
  <c r="B18" i="4"/>
  <c r="G17" i="4"/>
  <c r="E17" i="4"/>
  <c r="N44" i="5"/>
  <c r="N50" i="5"/>
  <c r="F19" i="4"/>
  <c r="L44" i="5"/>
  <c r="L50" i="5"/>
  <c r="E19" i="4"/>
  <c r="I44" i="5"/>
  <c r="I50" i="5"/>
  <c r="J43" i="5"/>
  <c r="H43" i="5"/>
  <c r="J42" i="5"/>
  <c r="H42" i="5"/>
  <c r="L41" i="5"/>
  <c r="J41" i="5"/>
  <c r="J44" i="5"/>
  <c r="H41" i="5"/>
  <c r="H44" i="5"/>
  <c r="G15" i="4"/>
  <c r="N37" i="5"/>
  <c r="F15" i="4"/>
  <c r="G14" i="4"/>
  <c r="N35" i="5"/>
  <c r="F14" i="4"/>
  <c r="I35" i="5"/>
  <c r="C14" i="4"/>
  <c r="J34" i="5"/>
  <c r="H34" i="5"/>
  <c r="J33" i="5"/>
  <c r="H33" i="5"/>
  <c r="J32" i="5"/>
  <c r="H32" i="5"/>
  <c r="J31" i="5"/>
  <c r="H31" i="5"/>
  <c r="J30" i="5"/>
  <c r="H30" i="5"/>
  <c r="J29" i="5"/>
  <c r="H29" i="5"/>
  <c r="J28" i="5"/>
  <c r="H28" i="5"/>
  <c r="N27" i="5"/>
  <c r="L27" i="5"/>
  <c r="J27" i="5"/>
  <c r="H27" i="5"/>
  <c r="J26" i="5"/>
  <c r="H26" i="5"/>
  <c r="L25" i="5"/>
  <c r="J25" i="5"/>
  <c r="H25" i="5"/>
  <c r="L24" i="5"/>
  <c r="L35" i="5"/>
  <c r="E14" i="4"/>
  <c r="J24" i="5"/>
  <c r="J35" i="5"/>
  <c r="H24" i="5"/>
  <c r="H35" i="5"/>
  <c r="B14" i="4"/>
  <c r="G13" i="4"/>
  <c r="F13" i="4"/>
  <c r="E13" i="4"/>
  <c r="N21" i="5"/>
  <c r="L21" i="5"/>
  <c r="J20" i="5"/>
  <c r="I20" i="5"/>
  <c r="J19" i="5"/>
  <c r="I19" i="5"/>
  <c r="I21" i="5"/>
  <c r="L18" i="5"/>
  <c r="J18" i="5"/>
  <c r="J21" i="5"/>
  <c r="H18" i="5"/>
  <c r="H21" i="5"/>
  <c r="B13" i="4"/>
  <c r="G12" i="4"/>
  <c r="F12" i="4"/>
  <c r="C12" i="4"/>
  <c r="N15" i="5"/>
  <c r="I15" i="5"/>
  <c r="H15" i="5"/>
  <c r="L14" i="5"/>
  <c r="L15" i="5"/>
  <c r="J14" i="5"/>
  <c r="J15" i="5"/>
  <c r="D12" i="4"/>
  <c r="H14" i="5"/>
  <c r="F1" i="3"/>
  <c r="J13" i="3"/>
  <c r="J14" i="3"/>
  <c r="F18" i="3"/>
  <c r="F19" i="3"/>
  <c r="J20" i="3"/>
  <c r="F26" i="3"/>
  <c r="J26" i="3"/>
  <c r="D8" i="5"/>
  <c r="B8" i="4"/>
  <c r="E15" i="5"/>
  <c r="D14" i="4"/>
  <c r="E35" i="5"/>
  <c r="D18" i="4"/>
  <c r="E48" i="5"/>
  <c r="I37" i="5"/>
  <c r="C13" i="4"/>
  <c r="E17" i="3"/>
  <c r="C19" i="4"/>
  <c r="L37" i="5"/>
  <c r="E12" i="4"/>
  <c r="D13" i="4"/>
  <c r="J37" i="5"/>
  <c r="E21" i="5"/>
  <c r="B17" i="4"/>
  <c r="H50" i="5"/>
  <c r="H37" i="5"/>
  <c r="J50" i="5"/>
  <c r="E44" i="5"/>
  <c r="D17" i="4"/>
  <c r="C17" i="4"/>
  <c r="B12" i="4"/>
  <c r="F17" i="4"/>
  <c r="N52" i="5"/>
  <c r="F22" i="4"/>
  <c r="D17" i="3"/>
  <c r="F17" i="3"/>
  <c r="B19" i="4"/>
  <c r="E50" i="5"/>
  <c r="D19" i="4"/>
  <c r="E15" i="4"/>
  <c r="L52" i="5"/>
  <c r="E22" i="4"/>
  <c r="C15" i="4"/>
  <c r="I52" i="5"/>
  <c r="C22" i="4"/>
  <c r="E16" i="3"/>
  <c r="E20" i="3"/>
  <c r="H52" i="5"/>
  <c r="B22" i="4"/>
  <c r="D16" i="3"/>
  <c r="B15" i="4"/>
  <c r="D15" i="4"/>
  <c r="J52" i="5"/>
  <c r="E37" i="5"/>
  <c r="F16" i="3"/>
  <c r="F20" i="3"/>
  <c r="J28" i="3"/>
  <c r="D20" i="3"/>
  <c r="D22" i="4"/>
  <c r="E52" i="5"/>
  <c r="I29" i="3"/>
  <c r="J29" i="3"/>
  <c r="J31" i="3"/>
  <c r="F14" i="3"/>
  <c r="J12" i="3"/>
  <c r="F12" i="3"/>
  <c r="F13" i="3"/>
</calcChain>
</file>

<file path=xl/sharedStrings.xml><?xml version="1.0" encoding="utf-8"?>
<sst xmlns="http://schemas.openxmlformats.org/spreadsheetml/2006/main" count="357" uniqueCount="186">
  <si>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</si>
  <si>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</si>
  <si>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</si>
  <si>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</si>
  <si>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</si>
  <si>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</si>
  <si>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</si>
  <si>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</si>
  <si>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</si>
  <si>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</si>
  <si>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</si>
  <si>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</si>
  <si>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</si>
  <si>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</si>
  <si>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</si>
  <si>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</si>
  <si>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</si>
  <si>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</si>
  <si>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</si>
  <si>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</si>
  <si>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</si>
  <si>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</si>
  <si>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</si>
  <si>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</si>
  <si>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</si>
  <si>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</si>
  <si>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</si>
  <si>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</si>
  <si>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</si>
  <si>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</si>
  <si>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</si>
  <si>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</si>
  <si>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</si>
  <si>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</si>
  <si>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</si>
  <si>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</si>
  <si>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</si>
  <si>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</si>
  <si>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</si>
  <si>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</si>
  <si>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</si>
  <si>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</si>
  <si>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</si>
  <si>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</si>
  <si>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</si>
  <si>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</si>
  <si>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</si>
  <si>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</si>
  <si>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</si>
  <si>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</si>
  <si>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</si>
  <si>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</si>
  <si>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</si>
  <si>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</si>
  <si>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</si>
  <si>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</si>
  <si>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</si>
  <si>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</si>
  <si>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</si>
  <si>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</si>
  <si>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</si>
  <si>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</si>
  <si>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</si>
  <si>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</si>
  <si>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</si>
  <si>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</si>
  <si>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</si>
  <si>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</si>
  <si>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</si>
  <si>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</si>
  <si>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</si>
  <si>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</si>
  <si>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</si>
  <si>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</si>
  <si>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</si>
  <si>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</si>
  <si>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</si>
  <si>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</si>
  <si>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</si>
  <si>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</si>
  <si>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</si>
  <si>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</si>
  <si>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</si>
  <si>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</si>
  <si>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</si>
  <si>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</si>
  <si>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</si>
  <si>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</si>
  <si>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</si>
  <si>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</si>
  <si>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</si>
  <si>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</si>
  <si>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</si>
  <si>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</si>
  <si>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</si>
  <si>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</si>
  <si>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</si>
  <si>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</si>
  <si>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</si>
  <si>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Stavba : Výmena okien - ŠJ u. Štítnická, Rožňava</t>
  </si>
  <si>
    <t>JKSO :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</si>
  <si>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</si>
  <si>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</si>
  <si>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</si>
  <si>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</si>
  <si>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</si>
  <si>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</si>
  <si>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</si>
  <si>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</si>
  <si>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</si>
  <si>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</si>
  <si>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</si>
  <si>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</si>
  <si>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</si>
  <si>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</si>
  <si>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</si>
  <si>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</si>
  <si>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</si>
  <si>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</si>
  <si>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</si>
  <si>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014</t>
  </si>
  <si>
    <t xml:space="preserve">34923-4831   </t>
  </si>
  <si>
    <t xml:space="preserve">Vyspravenie okolo otvorov, osekanie, vyrovnanie                                                                         </t>
  </si>
  <si>
    <t xml:space="preserve">m       </t>
  </si>
  <si>
    <t xml:space="preserve">                    </t>
  </si>
  <si>
    <t xml:space="preserve">3 - ZVISLÉ A KOMPLETNÉ KONŠTRUKCIE  spolu: </t>
  </si>
  <si>
    <t>6 - ÚPRAVY POVRCHOV, PODLAHY, VÝPLNE</t>
  </si>
  <si>
    <t>011</t>
  </si>
  <si>
    <t xml:space="preserve">64899-1113   </t>
  </si>
  <si>
    <t xml:space="preserve">Osadenie parapetných dosák z plastických hmôt š. nad 20 cm                                                              </t>
  </si>
  <si>
    <t>MAT</t>
  </si>
  <si>
    <t xml:space="preserve">611 9A0104   </t>
  </si>
  <si>
    <t xml:space="preserve">Parapet vnútorný                                                                                                        </t>
  </si>
  <si>
    <t xml:space="preserve">611 9A01055  </t>
  </si>
  <si>
    <t xml:space="preserve">Parapet vonkajší                                                                                                        </t>
  </si>
  <si>
    <t xml:space="preserve">6 - ÚPRAVY POVRCHOV, PODLAHY, VÝPLNE  spolu: </t>
  </si>
  <si>
    <t>9 - OSTATNÉ KONŠTRUKCIE A PRÁCE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</si>
  <si>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</si>
  <si>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</si>
  <si>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</si>
  <si>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m2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</si>
  <si>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</si>
  <si>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</si>
  <si>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</si>
  <si>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96806-1113   </t>
  </si>
  <si>
    <t xml:space="preserve">Vyvesenie alebo zavesenie drev. krídiel okien                                                                           </t>
  </si>
  <si>
    <t xml:space="preserve">kus     </t>
  </si>
  <si>
    <t xml:space="preserve">96806-2355   </t>
  </si>
  <si>
    <t xml:space="preserve">Vybúranie rámov okien drev. dvojitých alebo zdvoj., vrátane parapetov vonkajších, vnútorných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</si>
  <si>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</si>
  <si>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</si>
  <si>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</si>
  <si>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</si>
  <si>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</si>
  <si>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</si>
  <si>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</si>
  <si>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</si>
  <si>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</si>
  <si>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</si>
  <si>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</si>
  <si>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</si>
  <si>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</si>
  <si>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</si>
  <si>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</si>
  <si>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</si>
  <si>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</si>
  <si>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</si>
  <si>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</si>
  <si>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</si>
  <si>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 xml:space="preserve">76763-1138   </t>
  </si>
  <si>
    <t xml:space="preserve">Montáž + dodávka okien plastových 1200/600                                                                              </t>
  </si>
  <si>
    <t>I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</si>
  <si>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</si>
  <si>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</si>
  <si>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%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</si>
  <si>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</si>
  <si>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</si>
  <si>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</si>
  <si>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784 - Maľby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</si>
  <si>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</si>
  <si>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</si>
  <si>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</si>
  <si>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</si>
  <si>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 xml:space="preserve">PRÁCE A DODÁVKY PSV  spolu: </t>
  </si>
  <si>
    <t>Za rozpočet celkom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</si>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</sst>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\ &quot;Sk&quot;_-;\-* #,##0\ &quot;Sk&quot;_-;_-* &quot;-&quot;\ &quot;Sk&quot;_-;_-@_-"/>
    <numFmt numFmtId="188" formatCode="#,##0.000"/>
    <numFmt numFmtId="189" formatCode="#,##0.00000"/>
    <numFmt numFmtId="190" formatCode="#,##0&quot; &quot;"/>
    <numFmt numFmtId="195" formatCode="#,##0&quot; Sk&quot;;[Red]&quot;-&quot;#,##0&quot; Sk&quot;"/>
    <numFmt numFmtId="203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5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8" fontId="1" fillId="0" borderId="0" xfId="0" applyNumberFormat="1" applyFont="1" applyProtection="1"/>
    <xf numFmtId="4" fontId="1" fillId="0" borderId="0" xfId="0" applyNumberFormat="1" applyFont="1" applyProtection="1"/>
    <xf numFmtId="189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righ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2" xfId="28" applyFont="1" applyBorder="1" applyAlignment="1">
      <alignment horizontal="left" vertical="center"/>
    </xf>
    <xf numFmtId="0" fontId="1" fillId="0" borderId="43" xfId="28" applyFont="1" applyBorder="1" applyAlignment="1">
      <alignment horizontal="center" vertical="center"/>
    </xf>
    <xf numFmtId="0" fontId="1" fillId="0" borderId="44" xfId="28" applyFont="1" applyBorder="1" applyAlignment="1">
      <alignment horizontal="left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10" fontId="1" fillId="0" borderId="46" xfId="28" applyNumberFormat="1" applyFont="1" applyBorder="1" applyAlignment="1">
      <alignment horizontal="right" vertical="center"/>
    </xf>
    <xf numFmtId="0" fontId="1" fillId="0" borderId="47" xfId="28" applyFont="1" applyBorder="1" applyAlignment="1">
      <alignment horizontal="left" vertical="center"/>
    </xf>
    <xf numFmtId="0" fontId="1" fillId="0" borderId="45" xfId="28" applyFont="1" applyBorder="1" applyAlignment="1">
      <alignment horizontal="right" vertical="center"/>
    </xf>
    <xf numFmtId="0" fontId="1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0" fontId="1" fillId="0" borderId="49" xfId="28" applyFont="1" applyBorder="1" applyAlignment="1">
      <alignment horizontal="right" vertical="center"/>
    </xf>
    <xf numFmtId="0" fontId="1" fillId="0" borderId="5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1" xfId="28" applyFont="1" applyBorder="1" applyAlignment="1">
      <alignment horizontal="right" vertical="center"/>
    </xf>
    <xf numFmtId="0" fontId="1" fillId="0" borderId="52" xfId="28" applyFont="1" applyBorder="1" applyAlignment="1">
      <alignment horizontal="right" vertical="center"/>
    </xf>
    <xf numFmtId="3" fontId="1" fillId="0" borderId="51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0" fontId="1" fillId="0" borderId="54" xfId="28" applyFont="1" applyBorder="1" applyAlignment="1">
      <alignment horizontal="left" vertical="center"/>
    </xf>
    <xf numFmtId="0" fontId="1" fillId="0" borderId="49" xfId="28" applyFont="1" applyBorder="1" applyAlignment="1">
      <alignment horizontal="center" vertical="center"/>
    </xf>
    <xf numFmtId="0" fontId="1" fillId="0" borderId="55" xfId="28" applyFont="1" applyBorder="1" applyAlignment="1">
      <alignment horizontal="center" vertical="center"/>
    </xf>
    <xf numFmtId="0" fontId="1" fillId="0" borderId="5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5" xfId="28" applyFont="1" applyBorder="1" applyAlignment="1">
      <alignment horizontal="left" vertical="center"/>
    </xf>
    <xf numFmtId="0" fontId="3" fillId="0" borderId="57" xfId="28" applyFont="1" applyBorder="1" applyAlignment="1">
      <alignment horizontal="center" vertical="center"/>
    </xf>
    <xf numFmtId="0" fontId="3" fillId="0" borderId="58" xfId="28" applyFont="1" applyBorder="1" applyAlignment="1">
      <alignment horizontal="center" vertical="center"/>
    </xf>
    <xf numFmtId="0" fontId="1" fillId="0" borderId="59" xfId="28" applyFont="1" applyBorder="1" applyAlignment="1">
      <alignment horizontal="left" vertical="center"/>
    </xf>
    <xf numFmtId="190" fontId="1" fillId="0" borderId="60" xfId="28" applyNumberFormat="1" applyFont="1" applyBorder="1" applyAlignment="1">
      <alignment horizontal="right" vertical="center"/>
    </xf>
    <xf numFmtId="0" fontId="1" fillId="0" borderId="47" xfId="28" applyFont="1" applyBorder="1" applyAlignment="1">
      <alignment horizontal="right" vertical="center"/>
    </xf>
    <xf numFmtId="0" fontId="1" fillId="0" borderId="61" xfId="28" applyNumberFormat="1" applyFont="1" applyBorder="1" applyAlignment="1">
      <alignment horizontal="left" vertical="center"/>
    </xf>
    <xf numFmtId="10" fontId="1" fillId="0" borderId="27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2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6" xfId="28" applyFont="1" applyBorder="1" applyAlignment="1">
      <alignment horizontal="right" vertical="center"/>
    </xf>
    <xf numFmtId="0" fontId="1" fillId="0" borderId="29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63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4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6" xfId="28" applyNumberFormat="1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8" xfId="28" applyNumberFormat="1" applyFont="1" applyBorder="1" applyAlignment="1">
      <alignment horizontal="right" vertical="center"/>
    </xf>
    <xf numFmtId="3" fontId="1" fillId="0" borderId="3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8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3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44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9" fontId="3" fillId="0" borderId="0" xfId="0" applyNumberFormat="1" applyFont="1" applyAlignment="1" applyProtection="1">
      <alignment vertical="top"/>
    </xf>
    <xf numFmtId="188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  <xf numFmtId="14" fontId="1" fillId="0" borderId="72" xfId="28" applyNumberFormat="1" applyFont="1" applyBorder="1" applyAlignment="1">
      <alignment horizontal="left" vertical="center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0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5" sqref="J5"/>
    </sheetView>
  </sheetViews>
  <sheetFormatPr defaultRowHeight="12.75"/>
  <cols>
    <col min="1" max="1" width="0.7109375" style="80" customWidth="1"/>
    <col min="2" max="2" width="3.7109375" style="80" customWidth="1"/>
    <col min="3" max="3" width="6.85546875" style="80" customWidth="1"/>
    <col min="4" max="6" width="14" style="80" customWidth="1"/>
    <col min="7" max="7" width="3.85546875" style="80" customWidth="1"/>
    <col min="8" max="8" width="17.7109375" style="80" customWidth="1"/>
    <col min="9" max="9" width="8.7109375" style="80" customWidth="1"/>
    <col min="10" max="10" width="14" style="80" customWidth="1"/>
    <col min="11" max="11" width="2.28515625" style="80" customWidth="1"/>
    <col min="12" max="12" width="6.85546875" style="80" customWidth="1"/>
    <col min="13" max="23" width="9.140625" style="80"/>
    <col min="24" max="25" width="5.7109375" style="80" customWidth="1"/>
    <col min="26" max="26" width="6.5703125" style="80" customWidth="1"/>
    <col min="27" max="27" width="21.42578125" style="80" customWidth="1"/>
    <col min="28" max="28" width="4.28515625" style="80" customWidth="1"/>
    <col min="29" max="29" width="8.28515625" style="80" customWidth="1"/>
    <col min="30" max="30" width="8.7109375" style="80" customWidth="1"/>
    <col min="31" max="16384" width="9.140625" style="80"/>
  </cols>
  <sheetData>
    <row r="1" spans="2:30" ht="28.5" customHeight="1" thickBot="1">
      <c r="B1" s="81"/>
      <c r="C1" s="81"/>
      <c r="D1" s="81"/>
      <c r="F1" s="106" t="str">
        <f>CONCATENATE(AA2," ",AB2," ",AC2," ",AD2)</f>
        <v xml:space="preserve">Krycí list rozpočtu v EUR  </v>
      </c>
      <c r="G1" s="81"/>
      <c r="H1" s="81"/>
      <c r="I1" s="81"/>
      <c r="J1" s="8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2:30" ht="18" customHeight="1" thickTop="1">
      <c r="B2" s="22"/>
      <c r="C2" s="23" t="s">
        <v>99</v>
      </c>
      <c r="D2" s="23"/>
      <c r="E2" s="23"/>
      <c r="F2" s="23"/>
      <c r="G2" s="24" t="s">
        <v>9</v>
      </c>
      <c r="H2" s="23"/>
      <c r="I2" s="23"/>
      <c r="J2" s="25"/>
      <c r="Z2" s="103" t="s">
        <v>10</v>
      </c>
      <c r="AA2" s="104" t="s">
        <v>11</v>
      </c>
      <c r="AB2" s="104" t="s">
        <v>98</v>
      </c>
      <c r="AC2" s="104"/>
      <c r="AD2" s="105"/>
    </row>
    <row r="3" spans="2:30" ht="18" customHeight="1">
      <c r="B3" s="26"/>
      <c r="C3" s="27"/>
      <c r="D3" s="27"/>
      <c r="E3" s="27"/>
      <c r="F3" s="27"/>
      <c r="G3" s="28" t="s">
        <v>100</v>
      </c>
      <c r="H3" s="27"/>
      <c r="I3" s="27"/>
      <c r="J3" s="29"/>
      <c r="Z3" s="103" t="s">
        <v>13</v>
      </c>
      <c r="AA3" s="104" t="s">
        <v>14</v>
      </c>
      <c r="AB3" s="104" t="s">
        <v>12</v>
      </c>
      <c r="AC3" s="104" t="s">
        <v>15</v>
      </c>
      <c r="AD3" s="105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3" t="s">
        <v>17</v>
      </c>
      <c r="AA4" s="104" t="s">
        <v>18</v>
      </c>
      <c r="AB4" s="104" t="s">
        <v>12</v>
      </c>
      <c r="AC4" s="104"/>
      <c r="AD4" s="105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140"/>
      <c r="Z5" s="103" t="s">
        <v>23</v>
      </c>
      <c r="AA5" s="104" t="s">
        <v>14</v>
      </c>
      <c r="AB5" s="104" t="s">
        <v>12</v>
      </c>
      <c r="AC5" s="104" t="s">
        <v>15</v>
      </c>
      <c r="AD5" s="105" t="s">
        <v>16</v>
      </c>
    </row>
    <row r="6" spans="2:30" ht="18" customHeight="1" thickTop="1">
      <c r="B6" s="22"/>
      <c r="C6" s="23" t="s">
        <v>1</v>
      </c>
      <c r="D6" s="23" t="s">
        <v>101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7"/>
      <c r="C7" s="38"/>
      <c r="D7" s="39" t="s">
        <v>102</v>
      </c>
      <c r="E7" s="39"/>
      <c r="F7" s="39"/>
      <c r="G7" s="39" t="s">
        <v>25</v>
      </c>
      <c r="H7" s="39"/>
      <c r="I7" s="39"/>
      <c r="J7" s="40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102</v>
      </c>
      <c r="E9" s="31"/>
      <c r="F9" s="31"/>
      <c r="G9" s="39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1"/>
      <c r="C11" s="42"/>
      <c r="D11" s="42" t="s">
        <v>102</v>
      </c>
      <c r="E11" s="42"/>
      <c r="F11" s="42"/>
      <c r="G11" s="42" t="s">
        <v>25</v>
      </c>
      <c r="H11" s="42"/>
      <c r="I11" s="42"/>
      <c r="J11" s="43"/>
    </row>
    <row r="12" spans="2:30" ht="18" customHeight="1" thickTop="1">
      <c r="B12" s="92">
        <v>1</v>
      </c>
      <c r="C12" s="23" t="s">
        <v>103</v>
      </c>
      <c r="D12" s="23"/>
      <c r="E12" s="23"/>
      <c r="F12" s="109">
        <f>IF(B12&lt;&gt;0,ROUND($J$31/B12,0),0)</f>
        <v>0</v>
      </c>
      <c r="G12" s="24">
        <v>1</v>
      </c>
      <c r="H12" s="23" t="s">
        <v>106</v>
      </c>
      <c r="I12" s="23"/>
      <c r="J12" s="112">
        <f>IF(G12&lt;&gt;0,ROUND($J$31/G12,0),0)</f>
        <v>0</v>
      </c>
    </row>
    <row r="13" spans="2:30" ht="18" customHeight="1">
      <c r="B13" s="93">
        <v>1</v>
      </c>
      <c r="C13" s="39" t="s">
        <v>104</v>
      </c>
      <c r="D13" s="39"/>
      <c r="E13" s="39"/>
      <c r="F13" s="110">
        <f>IF(B13&lt;&gt;0,ROUND($J$31/B13,0),0)</f>
        <v>0</v>
      </c>
      <c r="G13" s="38"/>
      <c r="H13" s="39"/>
      <c r="I13" s="39"/>
      <c r="J13" s="113">
        <f>IF(G13&lt;&gt;0,ROUND($J$31/G13,0),0)</f>
        <v>0</v>
      </c>
    </row>
    <row r="14" spans="2:30" ht="18" customHeight="1" thickBot="1">
      <c r="B14" s="94">
        <v>1</v>
      </c>
      <c r="C14" s="42" t="s">
        <v>105</v>
      </c>
      <c r="D14" s="42"/>
      <c r="E14" s="42"/>
      <c r="F14" s="111">
        <f>IF(B14&lt;&gt;0,ROUND($J$31/B14,0),0)</f>
        <v>0</v>
      </c>
      <c r="G14" s="95"/>
      <c r="H14" s="42"/>
      <c r="I14" s="42"/>
      <c r="J14" s="114">
        <f>IF(G14&lt;&gt;0,ROUND($J$31/G14,0),0)</f>
        <v>0</v>
      </c>
    </row>
    <row r="15" spans="2:30" ht="18" customHeight="1" thickTop="1">
      <c r="B15" s="83" t="s">
        <v>27</v>
      </c>
      <c r="C15" s="45" t="s">
        <v>28</v>
      </c>
      <c r="D15" s="46" t="s">
        <v>29</v>
      </c>
      <c r="E15" s="46" t="s">
        <v>30</v>
      </c>
      <c r="F15" s="47" t="s">
        <v>31</v>
      </c>
      <c r="G15" s="83" t="s">
        <v>32</v>
      </c>
      <c r="H15" s="48" t="s">
        <v>33</v>
      </c>
      <c r="I15" s="49"/>
      <c r="J15" s="50"/>
    </row>
    <row r="16" spans="2:30" ht="18" customHeight="1">
      <c r="B16" s="51">
        <v>1</v>
      </c>
      <c r="C16" s="52" t="s">
        <v>34</v>
      </c>
      <c r="D16" s="125">
        <f>Prehlad!H37</f>
        <v>0</v>
      </c>
      <c r="E16" s="125">
        <f>Prehlad!I37</f>
        <v>0</v>
      </c>
      <c r="F16" s="126">
        <f>D16+E16</f>
        <v>0</v>
      </c>
      <c r="G16" s="51">
        <v>6</v>
      </c>
      <c r="H16" s="53" t="s">
        <v>107</v>
      </c>
      <c r="I16" s="88"/>
      <c r="J16" s="126">
        <v>0</v>
      </c>
    </row>
    <row r="17" spans="2:10" ht="18" customHeight="1">
      <c r="B17" s="54">
        <v>2</v>
      </c>
      <c r="C17" s="55" t="s">
        <v>35</v>
      </c>
      <c r="D17" s="127">
        <f>Prehlad!H50</f>
        <v>0</v>
      </c>
      <c r="E17" s="127">
        <f>Prehlad!I50</f>
        <v>0</v>
      </c>
      <c r="F17" s="126">
        <f>D17+E17</f>
        <v>0</v>
      </c>
      <c r="G17" s="54">
        <v>7</v>
      </c>
      <c r="H17" s="56" t="s">
        <v>108</v>
      </c>
      <c r="I17" s="27"/>
      <c r="J17" s="128">
        <v>0</v>
      </c>
    </row>
    <row r="18" spans="2:10" ht="18" customHeight="1">
      <c r="B18" s="54">
        <v>3</v>
      </c>
      <c r="C18" s="55" t="s">
        <v>36</v>
      </c>
      <c r="D18" s="127"/>
      <c r="E18" s="127"/>
      <c r="F18" s="126">
        <f>D18+E18</f>
        <v>0</v>
      </c>
      <c r="G18" s="54">
        <v>8</v>
      </c>
      <c r="H18" s="56" t="s">
        <v>109</v>
      </c>
      <c r="I18" s="27"/>
      <c r="J18" s="128">
        <v>0</v>
      </c>
    </row>
    <row r="19" spans="2:10" ht="18" customHeight="1" thickBot="1">
      <c r="B19" s="54">
        <v>4</v>
      </c>
      <c r="C19" s="55" t="s">
        <v>37</v>
      </c>
      <c r="D19" s="127"/>
      <c r="E19" s="127"/>
      <c r="F19" s="129">
        <f>D19+E19</f>
        <v>0</v>
      </c>
      <c r="G19" s="54">
        <v>9</v>
      </c>
      <c r="H19" s="56" t="s">
        <v>2</v>
      </c>
      <c r="I19" s="27"/>
      <c r="J19" s="128">
        <v>0</v>
      </c>
    </row>
    <row r="20" spans="2:10" ht="18" customHeight="1" thickBot="1">
      <c r="B20" s="57">
        <v>5</v>
      </c>
      <c r="C20" s="58" t="s">
        <v>38</v>
      </c>
      <c r="D20" s="130">
        <f>SUM(D16:D19)</f>
        <v>0</v>
      </c>
      <c r="E20" s="131">
        <f>SUM(E16:E19)</f>
        <v>0</v>
      </c>
      <c r="F20" s="132">
        <f>SUM(F16:F19)</f>
        <v>0</v>
      </c>
      <c r="G20" s="59">
        <v>10</v>
      </c>
      <c r="I20" s="87" t="s">
        <v>39</v>
      </c>
      <c r="J20" s="132">
        <f>SUM(J16:J19)</f>
        <v>0</v>
      </c>
    </row>
    <row r="21" spans="2:10" ht="18" customHeight="1" thickTop="1">
      <c r="B21" s="83" t="s">
        <v>40</v>
      </c>
      <c r="C21" s="82"/>
      <c r="D21" s="49" t="s">
        <v>41</v>
      </c>
      <c r="E21" s="49"/>
      <c r="F21" s="50"/>
      <c r="G21" s="83" t="s">
        <v>42</v>
      </c>
      <c r="H21" s="48" t="s">
        <v>43</v>
      </c>
      <c r="I21" s="49"/>
      <c r="J21" s="50"/>
    </row>
    <row r="22" spans="2:10" ht="18" customHeight="1">
      <c r="B22" s="51">
        <v>11</v>
      </c>
      <c r="C22" s="53" t="s">
        <v>110</v>
      </c>
      <c r="D22" s="89" t="s">
        <v>2</v>
      </c>
      <c r="E22" s="91">
        <v>0</v>
      </c>
      <c r="F22" s="126">
        <v>0</v>
      </c>
      <c r="G22" s="54">
        <v>16</v>
      </c>
      <c r="H22" s="56" t="s">
        <v>44</v>
      </c>
      <c r="I22" s="60"/>
      <c r="J22" s="128">
        <v>0</v>
      </c>
    </row>
    <row r="23" spans="2:10" ht="18" customHeight="1">
      <c r="B23" s="54">
        <v>12</v>
      </c>
      <c r="C23" s="56" t="s">
        <v>111</v>
      </c>
      <c r="D23" s="90"/>
      <c r="E23" s="61">
        <v>0</v>
      </c>
      <c r="F23" s="128">
        <v>0</v>
      </c>
      <c r="G23" s="54">
        <v>17</v>
      </c>
      <c r="H23" s="56" t="s">
        <v>113</v>
      </c>
      <c r="I23" s="60"/>
      <c r="J23" s="128">
        <v>0</v>
      </c>
    </row>
    <row r="24" spans="2:10" ht="18" customHeight="1">
      <c r="B24" s="54">
        <v>13</v>
      </c>
      <c r="C24" s="56" t="s">
        <v>112</v>
      </c>
      <c r="D24" s="90"/>
      <c r="E24" s="61">
        <v>0</v>
      </c>
      <c r="F24" s="128">
        <v>0</v>
      </c>
      <c r="G24" s="54">
        <v>18</v>
      </c>
      <c r="H24" s="56" t="s">
        <v>114</v>
      </c>
      <c r="I24" s="60"/>
      <c r="J24" s="128">
        <v>0</v>
      </c>
    </row>
    <row r="25" spans="2:10" ht="18" customHeight="1" thickBot="1">
      <c r="B25" s="54">
        <v>14</v>
      </c>
      <c r="C25" s="56" t="s">
        <v>2</v>
      </c>
      <c r="D25" s="90"/>
      <c r="E25" s="61">
        <v>0</v>
      </c>
      <c r="F25" s="128">
        <v>0</v>
      </c>
      <c r="G25" s="54">
        <v>19</v>
      </c>
      <c r="H25" s="56" t="s">
        <v>2</v>
      </c>
      <c r="I25" s="60"/>
      <c r="J25" s="128">
        <v>0</v>
      </c>
    </row>
    <row r="26" spans="2:10" ht="18" customHeight="1" thickBot="1">
      <c r="B26" s="57">
        <v>15</v>
      </c>
      <c r="C26" s="62"/>
      <c r="D26" s="63"/>
      <c r="E26" s="63" t="s">
        <v>45</v>
      </c>
      <c r="F26" s="132">
        <f>SUM(F22:F25)</f>
        <v>0</v>
      </c>
      <c r="G26" s="57">
        <v>20</v>
      </c>
      <c r="H26" s="62"/>
      <c r="I26" s="63" t="s">
        <v>46</v>
      </c>
      <c r="J26" s="132">
        <f>SUM(J22:J25)</f>
        <v>0</v>
      </c>
    </row>
    <row r="27" spans="2:10" ht="18" customHeight="1" thickTop="1">
      <c r="B27" s="64"/>
      <c r="C27" s="65" t="s">
        <v>47</v>
      </c>
      <c r="D27" s="66"/>
      <c r="E27" s="67" t="s">
        <v>48</v>
      </c>
      <c r="F27" s="68"/>
      <c r="G27" s="83" t="s">
        <v>49</v>
      </c>
      <c r="H27" s="48" t="s">
        <v>50</v>
      </c>
      <c r="I27" s="49"/>
      <c r="J27" s="50"/>
    </row>
    <row r="28" spans="2:10" ht="18" customHeight="1">
      <c r="B28" s="69"/>
      <c r="C28" s="70"/>
      <c r="D28" s="71"/>
      <c r="E28" s="72"/>
      <c r="F28" s="68"/>
      <c r="G28" s="51">
        <v>21</v>
      </c>
      <c r="H28" s="53"/>
      <c r="I28" s="73" t="s">
        <v>51</v>
      </c>
      <c r="J28" s="126">
        <f>ROUND(F20,2)+J20+F26+J26</f>
        <v>0</v>
      </c>
    </row>
    <row r="29" spans="2:10" ht="18" customHeight="1">
      <c r="B29" s="69"/>
      <c r="C29" s="71" t="s">
        <v>52</v>
      </c>
      <c r="D29" s="71"/>
      <c r="E29" s="74"/>
      <c r="F29" s="68"/>
      <c r="G29" s="54">
        <v>22</v>
      </c>
      <c r="H29" s="56" t="s">
        <v>115</v>
      </c>
      <c r="I29" s="133">
        <f>J28-I30</f>
        <v>0</v>
      </c>
      <c r="J29" s="128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4"/>
      <c r="F30" s="68"/>
      <c r="G30" s="54">
        <v>23</v>
      </c>
      <c r="H30" s="56" t="s">
        <v>116</v>
      </c>
      <c r="I30" s="133">
        <f>SUMIF(Prehlad!O11:O9999,0,Prehlad!J11:J9999)</f>
        <v>0</v>
      </c>
      <c r="J30" s="128">
        <f>ROUND((I30*0)/100,1)</f>
        <v>0</v>
      </c>
    </row>
    <row r="31" spans="2:10" ht="18" customHeight="1" thickBot="1">
      <c r="B31" s="69"/>
      <c r="C31" s="71"/>
      <c r="D31" s="71"/>
      <c r="E31" s="74"/>
      <c r="F31" s="68"/>
      <c r="G31" s="57">
        <v>24</v>
      </c>
      <c r="H31" s="62"/>
      <c r="I31" s="63" t="s">
        <v>54</v>
      </c>
      <c r="J31" s="132">
        <f>SUM(J28:J30)</f>
        <v>0</v>
      </c>
    </row>
    <row r="32" spans="2:10" ht="18" customHeight="1" thickTop="1" thickBot="1">
      <c r="B32" s="64"/>
      <c r="C32" s="71"/>
      <c r="D32" s="68"/>
      <c r="E32" s="75"/>
      <c r="F32" s="68"/>
      <c r="G32" s="84" t="s">
        <v>55</v>
      </c>
      <c r="H32" s="85" t="s">
        <v>117</v>
      </c>
      <c r="I32" s="44"/>
      <c r="J32" s="86">
        <v>0</v>
      </c>
    </row>
    <row r="33" spans="2:10" ht="18" customHeight="1" thickTop="1">
      <c r="B33" s="76"/>
      <c r="C33" s="77"/>
      <c r="D33" s="65" t="s">
        <v>56</v>
      </c>
      <c r="E33" s="77"/>
      <c r="F33" s="77"/>
      <c r="G33" s="77"/>
      <c r="H33" s="77" t="s">
        <v>57</v>
      </c>
      <c r="I33" s="77"/>
      <c r="J33" s="78"/>
    </row>
    <row r="34" spans="2:10" ht="18" customHeight="1">
      <c r="B34" s="69"/>
      <c r="C34" s="70"/>
      <c r="D34" s="71"/>
      <c r="E34" s="71"/>
      <c r="F34" s="70"/>
      <c r="G34" s="71"/>
      <c r="H34" s="71"/>
      <c r="I34" s="71"/>
      <c r="J34" s="79"/>
    </row>
    <row r="35" spans="2:10" ht="18" customHeight="1">
      <c r="B35" s="69"/>
      <c r="C35" s="71" t="s">
        <v>52</v>
      </c>
      <c r="D35" s="71"/>
      <c r="E35" s="71"/>
      <c r="F35" s="70"/>
      <c r="G35" s="71" t="s">
        <v>52</v>
      </c>
      <c r="H35" s="71"/>
      <c r="I35" s="71"/>
      <c r="J35" s="79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69"/>
      <c r="C37" s="71" t="s">
        <v>48</v>
      </c>
      <c r="D37" s="71"/>
      <c r="E37" s="71"/>
      <c r="F37" s="70"/>
      <c r="G37" s="71" t="s">
        <v>48</v>
      </c>
      <c r="H37" s="71"/>
      <c r="I37" s="71"/>
      <c r="J37" s="79"/>
    </row>
    <row r="38" spans="2:10" ht="18" customHeight="1">
      <c r="B38" s="69"/>
      <c r="C38" s="71"/>
      <c r="D38" s="71"/>
      <c r="E38" s="71"/>
      <c r="F38" s="71"/>
      <c r="G38" s="71"/>
      <c r="H38" s="71"/>
      <c r="I38" s="71"/>
      <c r="J38" s="79"/>
    </row>
    <row r="39" spans="2:10" ht="18" customHeight="1">
      <c r="B39" s="69"/>
      <c r="C39" s="71"/>
      <c r="D39" s="71"/>
      <c r="E39" s="71"/>
      <c r="F39" s="71"/>
      <c r="G39" s="71"/>
      <c r="H39" s="71"/>
      <c r="I39" s="71"/>
      <c r="J39" s="79"/>
    </row>
    <row r="40" spans="2:10" ht="18" customHeight="1">
      <c r="B40" s="69"/>
      <c r="C40" s="71"/>
      <c r="D40" s="71"/>
      <c r="E40" s="71"/>
      <c r="F40" s="71"/>
      <c r="G40" s="71"/>
      <c r="H40" s="71"/>
      <c r="I40" s="71"/>
      <c r="J40" s="79"/>
    </row>
    <row r="41" spans="2:10" ht="18" customHeight="1" thickBot="1">
      <c r="B41" s="41"/>
      <c r="C41" s="42"/>
      <c r="D41" s="42"/>
      <c r="E41" s="42"/>
      <c r="F41" s="42"/>
      <c r="G41" s="42"/>
      <c r="H41" s="42"/>
      <c r="I41" s="42"/>
      <c r="J41" s="43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95</v>
      </c>
      <c r="C1" s="1"/>
      <c r="E1" s="21" t="s">
        <v>96</v>
      </c>
      <c r="F1" s="1"/>
      <c r="G1" s="1"/>
      <c r="Z1" s="103" t="s">
        <v>4</v>
      </c>
      <c r="AA1" s="103" t="s">
        <v>5</v>
      </c>
      <c r="AB1" s="103" t="s">
        <v>6</v>
      </c>
      <c r="AC1" s="103" t="s">
        <v>7</v>
      </c>
      <c r="AD1" s="103" t="s">
        <v>8</v>
      </c>
    </row>
    <row r="2" spans="1:30">
      <c r="A2" s="21" t="s">
        <v>58</v>
      </c>
      <c r="C2" s="1"/>
      <c r="E2" s="21" t="s">
        <v>97</v>
      </c>
      <c r="F2" s="1"/>
      <c r="G2" s="1"/>
      <c r="Z2" s="103" t="s">
        <v>10</v>
      </c>
      <c r="AA2" s="104" t="s">
        <v>59</v>
      </c>
      <c r="AB2" s="104" t="s">
        <v>98</v>
      </c>
      <c r="AC2" s="104"/>
      <c r="AD2" s="105"/>
    </row>
    <row r="3" spans="1:30">
      <c r="A3" s="21" t="s">
        <v>60</v>
      </c>
      <c r="C3" s="1"/>
      <c r="E3" s="21" t="s">
        <v>185</v>
      </c>
      <c r="F3" s="1"/>
      <c r="G3" s="1"/>
      <c r="Z3" s="103" t="s">
        <v>13</v>
      </c>
      <c r="AA3" s="104" t="s">
        <v>61</v>
      </c>
      <c r="AB3" s="104" t="s">
        <v>12</v>
      </c>
      <c r="AC3" s="104" t="s">
        <v>15</v>
      </c>
      <c r="AD3" s="105" t="s">
        <v>16</v>
      </c>
    </row>
    <row r="4" spans="1:30">
      <c r="B4" s="1"/>
      <c r="C4" s="1"/>
      <c r="D4" s="1"/>
      <c r="E4" s="1"/>
      <c r="F4" s="1"/>
      <c r="G4" s="1"/>
      <c r="Z4" s="103" t="s">
        <v>17</v>
      </c>
      <c r="AA4" s="104" t="s">
        <v>62</v>
      </c>
      <c r="AB4" s="104" t="s">
        <v>12</v>
      </c>
      <c r="AC4" s="104"/>
      <c r="AD4" s="105"/>
    </row>
    <row r="5" spans="1:30">
      <c r="A5" s="21" t="s">
        <v>99</v>
      </c>
      <c r="B5" s="1"/>
      <c r="C5" s="1"/>
      <c r="D5" s="1"/>
      <c r="E5" s="1"/>
      <c r="F5" s="1"/>
      <c r="G5" s="1"/>
      <c r="Z5" s="103" t="s">
        <v>23</v>
      </c>
      <c r="AA5" s="104" t="s">
        <v>61</v>
      </c>
      <c r="AB5" s="104" t="s">
        <v>12</v>
      </c>
      <c r="AC5" s="104" t="s">
        <v>15</v>
      </c>
      <c r="AD5" s="105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8" t="s">
        <v>70</v>
      </c>
    </row>
    <row r="11" spans="1:30" ht="13.5" thickTop="1"/>
    <row r="12" spans="1:30">
      <c r="A12" s="1" t="s">
        <v>119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1.5157799999999999</v>
      </c>
      <c r="F12" s="5">
        <f>Prehlad!N15</f>
        <v>0</v>
      </c>
      <c r="G12" s="5">
        <f>Prehlad!W15</f>
        <v>0</v>
      </c>
    </row>
    <row r="13" spans="1:30">
      <c r="A13" s="1" t="s">
        <v>126</v>
      </c>
      <c r="B13" s="6">
        <f>Prehlad!H21</f>
        <v>0</v>
      </c>
      <c r="C13" s="6">
        <f>Prehlad!I21</f>
        <v>0</v>
      </c>
      <c r="D13" s="6">
        <f>Prehlad!J21</f>
        <v>0</v>
      </c>
      <c r="E13" s="7">
        <f>Prehlad!L21</f>
        <v>0.14851200000000001</v>
      </c>
      <c r="F13" s="5">
        <f>Prehlad!N21</f>
        <v>0</v>
      </c>
      <c r="G13" s="5">
        <f>Prehlad!W21</f>
        <v>0</v>
      </c>
    </row>
    <row r="14" spans="1:30">
      <c r="A14" s="1" t="s">
        <v>136</v>
      </c>
      <c r="B14" s="6">
        <f>Prehlad!H35</f>
        <v>0</v>
      </c>
      <c r="C14" s="6">
        <f>Prehlad!I35</f>
        <v>0</v>
      </c>
      <c r="D14" s="6">
        <f>Prehlad!J35</f>
        <v>0</v>
      </c>
      <c r="E14" s="7">
        <f>Prehlad!L35</f>
        <v>2.6359199999999999E-2</v>
      </c>
      <c r="F14" s="5">
        <f>Prehlad!N35</f>
        <v>0.31247999999999998</v>
      </c>
      <c r="G14" s="5">
        <f>Prehlad!W35</f>
        <v>0</v>
      </c>
    </row>
    <row r="15" spans="1:30">
      <c r="A15" s="1" t="s">
        <v>165</v>
      </c>
      <c r="B15" s="6">
        <f>Prehlad!H37</f>
        <v>0</v>
      </c>
      <c r="C15" s="6">
        <f>Prehlad!I37</f>
        <v>0</v>
      </c>
      <c r="D15" s="6">
        <f>Prehlad!J37</f>
        <v>0</v>
      </c>
      <c r="E15" s="7">
        <f>Prehlad!L37</f>
        <v>1.6906511999999998</v>
      </c>
      <c r="F15" s="5">
        <f>Prehlad!N37</f>
        <v>0.31247999999999998</v>
      </c>
      <c r="G15" s="5">
        <f>Prehlad!W37</f>
        <v>0</v>
      </c>
    </row>
    <row r="17" spans="1:7">
      <c r="A17" s="1" t="s">
        <v>167</v>
      </c>
      <c r="B17" s="6">
        <f>Prehlad!H44</f>
        <v>0</v>
      </c>
      <c r="C17" s="6">
        <f>Prehlad!I44</f>
        <v>0</v>
      </c>
      <c r="D17" s="6">
        <f>Prehlad!J44</f>
        <v>0</v>
      </c>
      <c r="E17" s="7">
        <f>Prehlad!L44</f>
        <v>3.5000000000000001E-3</v>
      </c>
      <c r="F17" s="5">
        <f>Prehlad!N44</f>
        <v>0</v>
      </c>
      <c r="G17" s="5">
        <f>Prehlad!W44</f>
        <v>0</v>
      </c>
    </row>
    <row r="18" spans="1:7">
      <c r="A18" s="1" t="s">
        <v>178</v>
      </c>
      <c r="B18" s="6">
        <f>Prehlad!H48</f>
        <v>0</v>
      </c>
      <c r="C18" s="6">
        <f>Prehlad!I48</f>
        <v>0</v>
      </c>
      <c r="D18" s="6">
        <f>Prehlad!J48</f>
        <v>0</v>
      </c>
      <c r="E18" s="7">
        <f>Prehlad!L48</f>
        <v>1.3499999999999998E-2</v>
      </c>
      <c r="F18" s="5">
        <f>Prehlad!N48</f>
        <v>0</v>
      </c>
      <c r="G18" s="5">
        <f>Prehlad!W48</f>
        <v>0</v>
      </c>
    </row>
    <row r="19" spans="1:7">
      <c r="A19" s="1" t="s">
        <v>183</v>
      </c>
      <c r="B19" s="6">
        <f>Prehlad!H50</f>
        <v>0</v>
      </c>
      <c r="C19" s="6">
        <f>Prehlad!I50</f>
        <v>0</v>
      </c>
      <c r="D19" s="6">
        <f>Prehlad!J50</f>
        <v>0</v>
      </c>
      <c r="E19" s="7">
        <f>Prehlad!L50</f>
        <v>1.6999999999999998E-2</v>
      </c>
      <c r="F19" s="5">
        <f>Prehlad!N50</f>
        <v>0</v>
      </c>
      <c r="G19" s="5">
        <f>Prehlad!W50</f>
        <v>0</v>
      </c>
    </row>
    <row r="22" spans="1:7">
      <c r="A22" s="1" t="s">
        <v>184</v>
      </c>
      <c r="B22" s="6">
        <f>Prehlad!H52</f>
        <v>0</v>
      </c>
      <c r="C22" s="6">
        <f>Prehlad!I52</f>
        <v>0</v>
      </c>
      <c r="D22" s="6">
        <f>Prehlad!J52</f>
        <v>0</v>
      </c>
      <c r="E22" s="7">
        <f>Prehlad!L52</f>
        <v>1.7076511999999997</v>
      </c>
      <c r="F22" s="5">
        <f>Prehlad!N52</f>
        <v>0.31247999999999998</v>
      </c>
      <c r="G22" s="5">
        <f>Prehlad!W52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2"/>
  <sheetViews>
    <sheetView showGridLines="0" workbookViewId="0">
      <pane ySplit="10" topLeftCell="A38" activePane="bottomLeft" state="frozen"/>
      <selection pane="bottomLeft" activeCell="E3" sqref="E3"/>
    </sheetView>
  </sheetViews>
  <sheetFormatPr defaultRowHeight="12.75"/>
  <cols>
    <col min="1" max="1" width="4.140625" style="115" customWidth="1"/>
    <col min="2" max="2" width="5" style="116" customWidth="1"/>
    <col min="3" max="3" width="13" style="117" customWidth="1"/>
    <col min="4" max="4" width="35.7109375" style="124" customWidth="1"/>
    <col min="5" max="5" width="10.7109375" style="119" customWidth="1"/>
    <col min="6" max="6" width="5.28515625" style="118" customWidth="1"/>
    <col min="7" max="7" width="9.7109375" style="120" customWidth="1"/>
    <col min="8" max="9" width="9.7109375" style="120" hidden="1" customWidth="1"/>
    <col min="10" max="10" width="10.7109375" style="120" customWidth="1"/>
    <col min="11" max="11" width="7.42578125" style="121" hidden="1" customWidth="1"/>
    <col min="12" max="12" width="8.28515625" style="121" hidden="1" customWidth="1"/>
    <col min="13" max="13" width="9.140625" style="119" hidden="1" customWidth="1"/>
    <col min="14" max="14" width="7" style="119" hidden="1" customWidth="1"/>
    <col min="15" max="15" width="3.5703125" style="118" customWidth="1"/>
    <col min="16" max="16" width="12.7109375" style="118" hidden="1" customWidth="1"/>
    <col min="17" max="19" width="13.28515625" style="119" hidden="1" customWidth="1"/>
    <col min="20" max="20" width="10.5703125" style="122" hidden="1" customWidth="1"/>
    <col min="21" max="21" width="10.28515625" style="122" hidden="1" customWidth="1"/>
    <col min="22" max="22" width="5.7109375" style="122" hidden="1" customWidth="1"/>
    <col min="23" max="23" width="9.140625" style="123"/>
    <col min="24" max="25" width="5.7109375" style="118" customWidth="1"/>
    <col min="26" max="26" width="6.5703125" style="118" customWidth="1"/>
    <col min="27" max="27" width="24.85546875" style="118" customWidth="1"/>
    <col min="28" max="28" width="4.28515625" style="118" customWidth="1"/>
    <col min="29" max="29" width="8.28515625" style="118" customWidth="1"/>
    <col min="30" max="30" width="8.7109375" style="118" customWidth="1"/>
    <col min="31" max="34" width="9.140625" style="118"/>
    <col min="35" max="16384" width="9.140625" style="1"/>
  </cols>
  <sheetData>
    <row r="1" spans="1:34">
      <c r="A1" s="21" t="s">
        <v>95</v>
      </c>
      <c r="B1" s="1"/>
      <c r="C1" s="1"/>
      <c r="D1" s="1"/>
      <c r="E1" s="21" t="s">
        <v>96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3"/>
      <c r="AA1" s="103"/>
      <c r="AB1" s="103"/>
      <c r="AC1" s="103"/>
      <c r="AD1" s="103"/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97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3"/>
      <c r="AA2" s="104"/>
      <c r="AB2" s="104"/>
      <c r="AC2" s="104"/>
      <c r="AD2" s="105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185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3"/>
      <c r="AA3" s="104"/>
      <c r="AB3" s="104"/>
      <c r="AC3" s="104"/>
      <c r="AD3" s="105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3"/>
      <c r="AA4" s="104"/>
      <c r="AB4" s="104"/>
      <c r="AC4" s="104"/>
      <c r="AD4" s="105"/>
      <c r="AE4" s="1"/>
      <c r="AF4" s="1"/>
      <c r="AG4" s="1"/>
      <c r="AH4" s="1"/>
    </row>
    <row r="5" spans="1:34">
      <c r="A5" s="21" t="s">
        <v>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3"/>
      <c r="AA5" s="104"/>
      <c r="AB5" s="104"/>
      <c r="AC5" s="104"/>
      <c r="AD5" s="105"/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71</v>
      </c>
      <c r="B9" s="10" t="s">
        <v>72</v>
      </c>
      <c r="C9" s="10" t="s">
        <v>73</v>
      </c>
      <c r="D9" s="10" t="s">
        <v>74</v>
      </c>
      <c r="E9" s="10" t="s">
        <v>75</v>
      </c>
      <c r="F9" s="10" t="s">
        <v>76</v>
      </c>
      <c r="G9" s="10" t="s">
        <v>77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6" t="s">
        <v>3</v>
      </c>
      <c r="P9" s="97" t="s">
        <v>78</v>
      </c>
      <c r="Q9" s="98" t="s">
        <v>75</v>
      </c>
      <c r="R9" s="98" t="s">
        <v>75</v>
      </c>
      <c r="S9" s="99" t="s">
        <v>75</v>
      </c>
      <c r="T9" s="107" t="s">
        <v>79</v>
      </c>
      <c r="U9" s="107" t="s">
        <v>80</v>
      </c>
      <c r="V9" s="107" t="s">
        <v>81</v>
      </c>
      <c r="W9" s="108"/>
      <c r="X9" s="108"/>
      <c r="Y9" s="108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82</v>
      </c>
      <c r="B10" s="15" t="s">
        <v>83</v>
      </c>
      <c r="C10" s="16"/>
      <c r="D10" s="15" t="s">
        <v>84</v>
      </c>
      <c r="E10" s="15" t="s">
        <v>85</v>
      </c>
      <c r="F10" s="15" t="s">
        <v>86</v>
      </c>
      <c r="G10" s="15" t="s">
        <v>87</v>
      </c>
      <c r="H10" s="15" t="s">
        <v>69</v>
      </c>
      <c r="I10" s="15" t="s">
        <v>30</v>
      </c>
      <c r="J10" s="15"/>
      <c r="K10" s="15" t="s">
        <v>77</v>
      </c>
      <c r="L10" s="15" t="s">
        <v>66</v>
      </c>
      <c r="M10" s="17" t="s">
        <v>77</v>
      </c>
      <c r="N10" s="15" t="s">
        <v>66</v>
      </c>
      <c r="O10" s="20" t="s">
        <v>88</v>
      </c>
      <c r="P10" s="100"/>
      <c r="Q10" s="101" t="s">
        <v>89</v>
      </c>
      <c r="R10" s="101" t="s">
        <v>90</v>
      </c>
      <c r="S10" s="102" t="s">
        <v>91</v>
      </c>
      <c r="T10" s="107" t="s">
        <v>92</v>
      </c>
      <c r="U10" s="107" t="s">
        <v>93</v>
      </c>
      <c r="V10" s="107" t="s">
        <v>94</v>
      </c>
      <c r="W10" s="10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4" t="s">
        <v>118</v>
      </c>
    </row>
    <row r="13" spans="1:34">
      <c r="B13" s="117" t="s">
        <v>119</v>
      </c>
    </row>
    <row r="14" spans="1:34">
      <c r="A14" s="115">
        <v>1</v>
      </c>
      <c r="B14" s="116" t="s">
        <v>120</v>
      </c>
      <c r="C14" s="117" t="s">
        <v>121</v>
      </c>
      <c r="D14" s="124" t="s">
        <v>122</v>
      </c>
      <c r="E14" s="119">
        <v>25.2</v>
      </c>
      <c r="F14" s="118" t="s">
        <v>123</v>
      </c>
      <c r="H14" s="120">
        <f>ROUND(E14*G14, 2)</f>
        <v>0</v>
      </c>
      <c r="J14" s="120">
        <f>ROUND(E14*G14, 2)</f>
        <v>0</v>
      </c>
      <c r="K14" s="121">
        <v>6.0150000000000002E-2</v>
      </c>
      <c r="L14" s="121">
        <f>E14*K14</f>
        <v>1.5157799999999999</v>
      </c>
      <c r="O14" s="118">
        <v>20</v>
      </c>
      <c r="P14" s="118" t="s">
        <v>124</v>
      </c>
      <c r="T14" s="122" t="s">
        <v>2</v>
      </c>
      <c r="U14" s="122" t="s">
        <v>2</v>
      </c>
      <c r="V14" s="122" t="s">
        <v>49</v>
      </c>
    </row>
    <row r="15" spans="1:34">
      <c r="D15" s="135" t="s">
        <v>125</v>
      </c>
      <c r="E15" s="136">
        <f>J15</f>
        <v>0</v>
      </c>
      <c r="H15" s="136">
        <f>SUM(H12:H14)</f>
        <v>0</v>
      </c>
      <c r="I15" s="136">
        <f>SUM(I12:I14)</f>
        <v>0</v>
      </c>
      <c r="J15" s="136">
        <f>SUM(J12:J14)</f>
        <v>0</v>
      </c>
      <c r="L15" s="137">
        <f>SUM(L12:L14)</f>
        <v>1.5157799999999999</v>
      </c>
      <c r="N15" s="138">
        <f>SUM(N12:N14)</f>
        <v>0</v>
      </c>
    </row>
    <row r="17" spans="1:22">
      <c r="B17" s="117" t="s">
        <v>126</v>
      </c>
    </row>
    <row r="18" spans="1:22" ht="25.5">
      <c r="A18" s="115">
        <v>2</v>
      </c>
      <c r="B18" s="116" t="s">
        <v>127</v>
      </c>
      <c r="C18" s="117" t="s">
        <v>128</v>
      </c>
      <c r="D18" s="124" t="s">
        <v>129</v>
      </c>
      <c r="E18" s="119">
        <v>16.8</v>
      </c>
      <c r="F18" s="118" t="s">
        <v>123</v>
      </c>
      <c r="H18" s="120">
        <f>ROUND(E18*G18, 2)</f>
        <v>0</v>
      </c>
      <c r="J18" s="120">
        <f>ROUND(E18*G18, 2)</f>
        <v>0</v>
      </c>
      <c r="K18" s="121">
        <v>8.8400000000000006E-3</v>
      </c>
      <c r="L18" s="121">
        <f>E18*K18</f>
        <v>0.14851200000000001</v>
      </c>
      <c r="O18" s="118">
        <v>20</v>
      </c>
      <c r="P18" s="118" t="s">
        <v>124</v>
      </c>
      <c r="T18" s="122" t="s">
        <v>2</v>
      </c>
      <c r="U18" s="122" t="s">
        <v>2</v>
      </c>
      <c r="V18" s="122" t="s">
        <v>49</v>
      </c>
    </row>
    <row r="19" spans="1:22">
      <c r="A19" s="115">
        <v>3</v>
      </c>
      <c r="B19" s="116" t="s">
        <v>130</v>
      </c>
      <c r="C19" s="117" t="s">
        <v>131</v>
      </c>
      <c r="D19" s="124" t="s">
        <v>132</v>
      </c>
      <c r="E19" s="119">
        <v>8.4</v>
      </c>
      <c r="F19" s="118" t="s">
        <v>123</v>
      </c>
      <c r="I19" s="120">
        <f>ROUND(E19*G19, 2)</f>
        <v>0</v>
      </c>
      <c r="J19" s="120">
        <f>ROUND(E19*G19, 2)</f>
        <v>0</v>
      </c>
      <c r="O19" s="118">
        <v>20</v>
      </c>
      <c r="P19" s="118" t="s">
        <v>124</v>
      </c>
      <c r="T19" s="122" t="s">
        <v>2</v>
      </c>
      <c r="U19" s="122" t="s">
        <v>2</v>
      </c>
      <c r="V19" s="122" t="s">
        <v>49</v>
      </c>
    </row>
    <row r="20" spans="1:22">
      <c r="A20" s="115">
        <v>4</v>
      </c>
      <c r="B20" s="116" t="s">
        <v>130</v>
      </c>
      <c r="C20" s="117" t="s">
        <v>133</v>
      </c>
      <c r="D20" s="124" t="s">
        <v>134</v>
      </c>
      <c r="E20" s="119">
        <v>8.4</v>
      </c>
      <c r="F20" s="118" t="s">
        <v>123</v>
      </c>
      <c r="I20" s="120">
        <f>ROUND(E20*G20, 2)</f>
        <v>0</v>
      </c>
      <c r="J20" s="120">
        <f>ROUND(E20*G20, 2)</f>
        <v>0</v>
      </c>
      <c r="O20" s="118">
        <v>20</v>
      </c>
      <c r="P20" s="118" t="s">
        <v>124</v>
      </c>
      <c r="T20" s="122" t="s">
        <v>2</v>
      </c>
      <c r="U20" s="122" t="s">
        <v>2</v>
      </c>
      <c r="V20" s="122" t="s">
        <v>49</v>
      </c>
    </row>
    <row r="21" spans="1:22">
      <c r="D21" s="135" t="s">
        <v>135</v>
      </c>
      <c r="E21" s="136">
        <f>J21</f>
        <v>0</v>
      </c>
      <c r="H21" s="136">
        <f>SUM(H17:H20)</f>
        <v>0</v>
      </c>
      <c r="I21" s="136">
        <f>SUM(I17:I20)</f>
        <v>0</v>
      </c>
      <c r="J21" s="136">
        <f>SUM(J17:J20)</f>
        <v>0</v>
      </c>
      <c r="L21" s="137">
        <f>SUM(L17:L20)</f>
        <v>0.14851200000000001</v>
      </c>
      <c r="N21" s="138">
        <f>SUM(N17:N20)</f>
        <v>0</v>
      </c>
    </row>
    <row r="23" spans="1:22">
      <c r="B23" s="117" t="s">
        <v>136</v>
      </c>
    </row>
    <row r="24" spans="1:22">
      <c r="A24" s="115">
        <v>5</v>
      </c>
      <c r="B24" s="116" t="s">
        <v>137</v>
      </c>
      <c r="C24" s="117" t="s">
        <v>138</v>
      </c>
      <c r="D24" s="124" t="s">
        <v>139</v>
      </c>
      <c r="E24" s="119">
        <v>12.6</v>
      </c>
      <c r="F24" s="118" t="s">
        <v>140</v>
      </c>
      <c r="H24" s="120">
        <f t="shared" ref="H24:H34" si="0">ROUND(E24*G24, 2)</f>
        <v>0</v>
      </c>
      <c r="J24" s="120">
        <f t="shared" ref="J24:J34" si="1">ROUND(E24*G24, 2)</f>
        <v>0</v>
      </c>
      <c r="K24" s="121">
        <v>1.66E-3</v>
      </c>
      <c r="L24" s="121">
        <f>E24*K24</f>
        <v>2.0916000000000001E-2</v>
      </c>
      <c r="O24" s="118">
        <v>20</v>
      </c>
      <c r="P24" s="118" t="s">
        <v>124</v>
      </c>
      <c r="T24" s="122" t="s">
        <v>2</v>
      </c>
      <c r="U24" s="122" t="s">
        <v>2</v>
      </c>
      <c r="V24" s="122" t="s">
        <v>49</v>
      </c>
    </row>
    <row r="25" spans="1:22" ht="25.5">
      <c r="A25" s="115">
        <v>6</v>
      </c>
      <c r="B25" s="116" t="s">
        <v>127</v>
      </c>
      <c r="C25" s="117" t="s">
        <v>141</v>
      </c>
      <c r="D25" s="124" t="s">
        <v>142</v>
      </c>
      <c r="E25" s="119">
        <v>12.6</v>
      </c>
      <c r="F25" s="118" t="s">
        <v>140</v>
      </c>
      <c r="H25" s="120">
        <f t="shared" si="0"/>
        <v>0</v>
      </c>
      <c r="J25" s="120">
        <f t="shared" si="1"/>
        <v>0</v>
      </c>
      <c r="K25" s="121">
        <v>2.0000000000000002E-5</v>
      </c>
      <c r="L25" s="121">
        <f>E25*K25</f>
        <v>2.52E-4</v>
      </c>
      <c r="O25" s="118">
        <v>20</v>
      </c>
      <c r="P25" s="118" t="s">
        <v>124</v>
      </c>
      <c r="T25" s="122" t="s">
        <v>2</v>
      </c>
      <c r="U25" s="122" t="s">
        <v>2</v>
      </c>
      <c r="V25" s="122" t="s">
        <v>49</v>
      </c>
    </row>
    <row r="26" spans="1:22">
      <c r="A26" s="115">
        <v>7</v>
      </c>
      <c r="B26" s="116" t="s">
        <v>143</v>
      </c>
      <c r="C26" s="117" t="s">
        <v>144</v>
      </c>
      <c r="D26" s="124" t="s">
        <v>145</v>
      </c>
      <c r="E26" s="119">
        <v>7</v>
      </c>
      <c r="F26" s="118" t="s">
        <v>146</v>
      </c>
      <c r="H26" s="120">
        <f t="shared" si="0"/>
        <v>0</v>
      </c>
      <c r="J26" s="120">
        <f t="shared" si="1"/>
        <v>0</v>
      </c>
      <c r="O26" s="118">
        <v>20</v>
      </c>
      <c r="P26" s="118" t="s">
        <v>124</v>
      </c>
      <c r="T26" s="122" t="s">
        <v>2</v>
      </c>
      <c r="U26" s="122" t="s">
        <v>2</v>
      </c>
      <c r="V26" s="122" t="s">
        <v>49</v>
      </c>
    </row>
    <row r="27" spans="1:22" ht="25.5">
      <c r="A27" s="115">
        <v>8</v>
      </c>
      <c r="B27" s="116" t="s">
        <v>143</v>
      </c>
      <c r="C27" s="117" t="s">
        <v>147</v>
      </c>
      <c r="D27" s="124" t="s">
        <v>148</v>
      </c>
      <c r="E27" s="119">
        <v>5.04</v>
      </c>
      <c r="F27" s="118" t="s">
        <v>140</v>
      </c>
      <c r="H27" s="120">
        <f t="shared" si="0"/>
        <v>0</v>
      </c>
      <c r="J27" s="120">
        <f t="shared" si="1"/>
        <v>0</v>
      </c>
      <c r="K27" s="121">
        <v>1.0300000000000001E-3</v>
      </c>
      <c r="L27" s="121">
        <f>E27*K27</f>
        <v>5.1912000000000008E-3</v>
      </c>
      <c r="M27" s="119">
        <v>6.2E-2</v>
      </c>
      <c r="N27" s="119">
        <f>E27*M27</f>
        <v>0.31247999999999998</v>
      </c>
      <c r="O27" s="118">
        <v>20</v>
      </c>
      <c r="P27" s="118" t="s">
        <v>124</v>
      </c>
      <c r="T27" s="122" t="s">
        <v>2</v>
      </c>
      <c r="U27" s="122" t="s">
        <v>2</v>
      </c>
      <c r="V27" s="122" t="s">
        <v>49</v>
      </c>
    </row>
    <row r="28" spans="1:22">
      <c r="A28" s="115">
        <v>9</v>
      </c>
      <c r="B28" s="116" t="s">
        <v>143</v>
      </c>
      <c r="C28" s="117" t="s">
        <v>149</v>
      </c>
      <c r="D28" s="124" t="s">
        <v>150</v>
      </c>
      <c r="E28" s="119">
        <v>0.312</v>
      </c>
      <c r="F28" s="118" t="s">
        <v>151</v>
      </c>
      <c r="H28" s="120">
        <f t="shared" si="0"/>
        <v>0</v>
      </c>
      <c r="J28" s="120">
        <f t="shared" si="1"/>
        <v>0</v>
      </c>
      <c r="O28" s="118">
        <v>20</v>
      </c>
      <c r="P28" s="118" t="s">
        <v>124</v>
      </c>
      <c r="T28" s="122" t="s">
        <v>2</v>
      </c>
      <c r="U28" s="122" t="s">
        <v>2</v>
      </c>
      <c r="V28" s="122" t="s">
        <v>49</v>
      </c>
    </row>
    <row r="29" spans="1:22" ht="25.5">
      <c r="A29" s="115">
        <v>10</v>
      </c>
      <c r="B29" s="116" t="s">
        <v>143</v>
      </c>
      <c r="C29" s="117" t="s">
        <v>152</v>
      </c>
      <c r="D29" s="124" t="s">
        <v>153</v>
      </c>
      <c r="E29" s="119">
        <v>3.12</v>
      </c>
      <c r="F29" s="118" t="s">
        <v>151</v>
      </c>
      <c r="H29" s="120">
        <f t="shared" si="0"/>
        <v>0</v>
      </c>
      <c r="J29" s="120">
        <f t="shared" si="1"/>
        <v>0</v>
      </c>
      <c r="O29" s="118">
        <v>20</v>
      </c>
      <c r="P29" s="118" t="s">
        <v>124</v>
      </c>
      <c r="T29" s="122" t="s">
        <v>2</v>
      </c>
      <c r="U29" s="122" t="s">
        <v>2</v>
      </c>
      <c r="V29" s="122" t="s">
        <v>49</v>
      </c>
    </row>
    <row r="30" spans="1:22" ht="25.5">
      <c r="A30" s="115">
        <v>11</v>
      </c>
      <c r="B30" s="116" t="s">
        <v>143</v>
      </c>
      <c r="C30" s="117" t="s">
        <v>154</v>
      </c>
      <c r="D30" s="124" t="s">
        <v>155</v>
      </c>
      <c r="E30" s="119">
        <v>0.312</v>
      </c>
      <c r="F30" s="118" t="s">
        <v>151</v>
      </c>
      <c r="H30" s="120">
        <f t="shared" si="0"/>
        <v>0</v>
      </c>
      <c r="J30" s="120">
        <f t="shared" si="1"/>
        <v>0</v>
      </c>
      <c r="O30" s="118">
        <v>20</v>
      </c>
      <c r="P30" s="118" t="s">
        <v>124</v>
      </c>
      <c r="T30" s="122" t="s">
        <v>2</v>
      </c>
      <c r="U30" s="122" t="s">
        <v>2</v>
      </c>
      <c r="V30" s="122" t="s">
        <v>49</v>
      </c>
    </row>
    <row r="31" spans="1:22" ht="25.5">
      <c r="A31" s="115">
        <v>12</v>
      </c>
      <c r="B31" s="116" t="s">
        <v>143</v>
      </c>
      <c r="C31" s="117" t="s">
        <v>156</v>
      </c>
      <c r="D31" s="124" t="s">
        <v>157</v>
      </c>
      <c r="E31" s="119">
        <v>3.12</v>
      </c>
      <c r="F31" s="118" t="s">
        <v>151</v>
      </c>
      <c r="H31" s="120">
        <f t="shared" si="0"/>
        <v>0</v>
      </c>
      <c r="J31" s="120">
        <f t="shared" si="1"/>
        <v>0</v>
      </c>
      <c r="O31" s="118">
        <v>20</v>
      </c>
      <c r="P31" s="118" t="s">
        <v>124</v>
      </c>
      <c r="T31" s="122" t="s">
        <v>2</v>
      </c>
      <c r="U31" s="122" t="s">
        <v>2</v>
      </c>
      <c r="V31" s="122" t="s">
        <v>49</v>
      </c>
    </row>
    <row r="32" spans="1:22" ht="25.5">
      <c r="A32" s="115">
        <v>13</v>
      </c>
      <c r="B32" s="116" t="s">
        <v>143</v>
      </c>
      <c r="C32" s="117" t="s">
        <v>158</v>
      </c>
      <c r="D32" s="124" t="s">
        <v>159</v>
      </c>
      <c r="E32" s="119">
        <v>0.312</v>
      </c>
      <c r="F32" s="118" t="s">
        <v>151</v>
      </c>
      <c r="H32" s="120">
        <f t="shared" si="0"/>
        <v>0</v>
      </c>
      <c r="J32" s="120">
        <f t="shared" si="1"/>
        <v>0</v>
      </c>
      <c r="O32" s="118">
        <v>20</v>
      </c>
      <c r="P32" s="118" t="s">
        <v>124</v>
      </c>
      <c r="T32" s="122" t="s">
        <v>2</v>
      </c>
      <c r="U32" s="122" t="s">
        <v>2</v>
      </c>
      <c r="V32" s="122" t="s">
        <v>49</v>
      </c>
    </row>
    <row r="33" spans="1:22">
      <c r="A33" s="115">
        <v>14</v>
      </c>
      <c r="B33" s="116" t="s">
        <v>120</v>
      </c>
      <c r="C33" s="117" t="s">
        <v>160</v>
      </c>
      <c r="D33" s="124" t="s">
        <v>161</v>
      </c>
      <c r="E33" s="119">
        <v>5.2</v>
      </c>
      <c r="F33" s="118" t="s">
        <v>151</v>
      </c>
      <c r="H33" s="120">
        <f t="shared" si="0"/>
        <v>0</v>
      </c>
      <c r="J33" s="120">
        <f t="shared" si="1"/>
        <v>0</v>
      </c>
      <c r="O33" s="118">
        <v>20</v>
      </c>
      <c r="P33" s="118" t="s">
        <v>124</v>
      </c>
      <c r="T33" s="122" t="s">
        <v>2</v>
      </c>
      <c r="U33" s="122" t="s">
        <v>2</v>
      </c>
      <c r="V33" s="122" t="s">
        <v>49</v>
      </c>
    </row>
    <row r="34" spans="1:22">
      <c r="A34" s="115">
        <v>15</v>
      </c>
      <c r="B34" s="116" t="s">
        <v>120</v>
      </c>
      <c r="C34" s="117" t="s">
        <v>162</v>
      </c>
      <c r="D34" s="124" t="s">
        <v>163</v>
      </c>
      <c r="E34" s="119">
        <v>5.2</v>
      </c>
      <c r="F34" s="118" t="s">
        <v>151</v>
      </c>
      <c r="H34" s="120">
        <f t="shared" si="0"/>
        <v>0</v>
      </c>
      <c r="J34" s="120">
        <f t="shared" si="1"/>
        <v>0</v>
      </c>
      <c r="O34" s="118">
        <v>20</v>
      </c>
      <c r="P34" s="118" t="s">
        <v>124</v>
      </c>
      <c r="T34" s="122" t="s">
        <v>2</v>
      </c>
      <c r="U34" s="122" t="s">
        <v>2</v>
      </c>
      <c r="V34" s="122" t="s">
        <v>49</v>
      </c>
    </row>
    <row r="35" spans="1:22">
      <c r="D35" s="135" t="s">
        <v>164</v>
      </c>
      <c r="E35" s="136">
        <f>J35</f>
        <v>0</v>
      </c>
      <c r="H35" s="136">
        <f>SUM(H23:H34)</f>
        <v>0</v>
      </c>
      <c r="I35" s="136">
        <f>SUM(I23:I34)</f>
        <v>0</v>
      </c>
      <c r="J35" s="136">
        <f>SUM(J23:J34)</f>
        <v>0</v>
      </c>
      <c r="L35" s="137">
        <f>SUM(L23:L34)</f>
        <v>2.6359199999999999E-2</v>
      </c>
      <c r="N35" s="138">
        <f>SUM(N23:N34)</f>
        <v>0.31247999999999998</v>
      </c>
    </row>
    <row r="37" spans="1:22">
      <c r="D37" s="135" t="s">
        <v>165</v>
      </c>
      <c r="E37" s="138">
        <f>J37</f>
        <v>0</v>
      </c>
      <c r="H37" s="136">
        <f>+H15+H21+H35</f>
        <v>0</v>
      </c>
      <c r="I37" s="136">
        <f>+I15+I21+I35</f>
        <v>0</v>
      </c>
      <c r="J37" s="136">
        <f>+J15+J21+J35</f>
        <v>0</v>
      </c>
      <c r="L37" s="137">
        <f>+L15+L21+L35</f>
        <v>1.6906511999999998</v>
      </c>
      <c r="N37" s="138">
        <f>+N15+N21+N35</f>
        <v>0.31247999999999998</v>
      </c>
    </row>
    <row r="39" spans="1:22">
      <c r="B39" s="134" t="s">
        <v>166</v>
      </c>
    </row>
    <row r="40" spans="1:22">
      <c r="B40" s="117" t="s">
        <v>167</v>
      </c>
    </row>
    <row r="41" spans="1:22">
      <c r="A41" s="115">
        <v>16</v>
      </c>
      <c r="B41" s="116" t="s">
        <v>168</v>
      </c>
      <c r="C41" s="117" t="s">
        <v>169</v>
      </c>
      <c r="D41" s="124" t="s">
        <v>170</v>
      </c>
      <c r="E41" s="119">
        <v>7</v>
      </c>
      <c r="F41" s="118" t="s">
        <v>146</v>
      </c>
      <c r="H41" s="120">
        <f>ROUND(E41*G41, 2)</f>
        <v>0</v>
      </c>
      <c r="J41" s="120">
        <f>ROUND(E41*G41, 2)</f>
        <v>0</v>
      </c>
      <c r="K41" s="121">
        <v>5.0000000000000001E-4</v>
      </c>
      <c r="L41" s="121">
        <f>E41*K41</f>
        <v>3.5000000000000001E-3</v>
      </c>
      <c r="O41" s="118">
        <v>20</v>
      </c>
      <c r="P41" s="118" t="s">
        <v>124</v>
      </c>
      <c r="T41" s="122" t="s">
        <v>2</v>
      </c>
      <c r="U41" s="122" t="s">
        <v>2</v>
      </c>
      <c r="V41" s="122" t="s">
        <v>171</v>
      </c>
    </row>
    <row r="42" spans="1:22" ht="25.5">
      <c r="A42" s="115">
        <v>17</v>
      </c>
      <c r="B42" s="116" t="s">
        <v>168</v>
      </c>
      <c r="C42" s="117" t="s">
        <v>172</v>
      </c>
      <c r="D42" s="124" t="s">
        <v>173</v>
      </c>
      <c r="F42" s="118" t="s">
        <v>174</v>
      </c>
      <c r="H42" s="120">
        <f>ROUND(E42*G42, 2)</f>
        <v>0</v>
      </c>
      <c r="J42" s="120">
        <f>ROUND(E42*G42, 2)</f>
        <v>0</v>
      </c>
      <c r="O42" s="118">
        <v>20</v>
      </c>
      <c r="P42" s="118" t="s">
        <v>124</v>
      </c>
      <c r="T42" s="122" t="s">
        <v>2</v>
      </c>
      <c r="U42" s="122" t="s">
        <v>2</v>
      </c>
      <c r="V42" s="122" t="s">
        <v>171</v>
      </c>
    </row>
    <row r="43" spans="1:22" ht="25.5">
      <c r="A43" s="115">
        <v>18</v>
      </c>
      <c r="B43" s="116" t="s">
        <v>168</v>
      </c>
      <c r="C43" s="117" t="s">
        <v>175</v>
      </c>
      <c r="D43" s="124" t="s">
        <v>176</v>
      </c>
      <c r="F43" s="118" t="s">
        <v>174</v>
      </c>
      <c r="H43" s="120">
        <f>ROUND(E43*G43, 2)</f>
        <v>0</v>
      </c>
      <c r="J43" s="120">
        <f>ROUND(E43*G43, 2)</f>
        <v>0</v>
      </c>
      <c r="O43" s="118">
        <v>20</v>
      </c>
      <c r="P43" s="118" t="s">
        <v>124</v>
      </c>
      <c r="T43" s="122" t="s">
        <v>2</v>
      </c>
      <c r="U43" s="122" t="s">
        <v>2</v>
      </c>
      <c r="V43" s="122" t="s">
        <v>171</v>
      </c>
    </row>
    <row r="44" spans="1:22">
      <c r="D44" s="135" t="s">
        <v>177</v>
      </c>
      <c r="E44" s="136">
        <f>J44</f>
        <v>0</v>
      </c>
      <c r="H44" s="136">
        <f>SUM(H39:H43)</f>
        <v>0</v>
      </c>
      <c r="I44" s="136">
        <f>SUM(I39:I43)</f>
        <v>0</v>
      </c>
      <c r="J44" s="136">
        <f>SUM(J39:J43)</f>
        <v>0</v>
      </c>
      <c r="L44" s="137">
        <f>SUM(L39:L43)</f>
        <v>3.5000000000000001E-3</v>
      </c>
      <c r="N44" s="138">
        <f>SUM(N39:N43)</f>
        <v>0</v>
      </c>
    </row>
    <row r="46" spans="1:22">
      <c r="B46" s="117" t="s">
        <v>178</v>
      </c>
    </row>
    <row r="47" spans="1:22" ht="25.5">
      <c r="A47" s="115">
        <v>19</v>
      </c>
      <c r="B47" s="116" t="s">
        <v>179</v>
      </c>
      <c r="C47" s="117" t="s">
        <v>180</v>
      </c>
      <c r="D47" s="124" t="s">
        <v>181</v>
      </c>
      <c r="E47" s="119">
        <v>45</v>
      </c>
      <c r="F47" s="118" t="s">
        <v>140</v>
      </c>
      <c r="H47" s="120">
        <f>ROUND(E47*G47, 2)</f>
        <v>0</v>
      </c>
      <c r="J47" s="120">
        <f>ROUND(E47*G47, 2)</f>
        <v>0</v>
      </c>
      <c r="K47" s="121">
        <v>2.9999999999999997E-4</v>
      </c>
      <c r="L47" s="121">
        <f>E47*K47</f>
        <v>1.3499999999999998E-2</v>
      </c>
      <c r="O47" s="118">
        <v>20</v>
      </c>
      <c r="P47" s="118" t="s">
        <v>124</v>
      </c>
      <c r="T47" s="122" t="s">
        <v>2</v>
      </c>
      <c r="U47" s="122" t="s">
        <v>2</v>
      </c>
      <c r="V47" s="122" t="s">
        <v>171</v>
      </c>
    </row>
    <row r="48" spans="1:22">
      <c r="D48" s="135" t="s">
        <v>182</v>
      </c>
      <c r="E48" s="136">
        <f>J48</f>
        <v>0</v>
      </c>
      <c r="H48" s="136">
        <f>SUM(H46:H47)</f>
        <v>0</v>
      </c>
      <c r="I48" s="136">
        <f>SUM(I46:I47)</f>
        <v>0</v>
      </c>
      <c r="J48" s="136">
        <f>SUM(J46:J47)</f>
        <v>0</v>
      </c>
      <c r="L48" s="137">
        <f>SUM(L46:L47)</f>
        <v>1.3499999999999998E-2</v>
      </c>
      <c r="N48" s="138">
        <f>SUM(N46:N47)</f>
        <v>0</v>
      </c>
    </row>
    <row r="50" spans="4:14">
      <c r="D50" s="135" t="s">
        <v>183</v>
      </c>
      <c r="E50" s="136">
        <f>J50</f>
        <v>0</v>
      </c>
      <c r="H50" s="136">
        <f>+H44+H48</f>
        <v>0</v>
      </c>
      <c r="I50" s="136">
        <f>+I44+I48</f>
        <v>0</v>
      </c>
      <c r="J50" s="136">
        <f>+J44+J48</f>
        <v>0</v>
      </c>
      <c r="L50" s="137">
        <f>+L44+L48</f>
        <v>1.6999999999999998E-2</v>
      </c>
      <c r="N50" s="138">
        <f>+N44+N48</f>
        <v>0</v>
      </c>
    </row>
    <row r="52" spans="4:14">
      <c r="D52" s="139" t="s">
        <v>184</v>
      </c>
      <c r="E52" s="136">
        <f>J52</f>
        <v>0</v>
      </c>
      <c r="H52" s="136">
        <f>+H37+H50</f>
        <v>0</v>
      </c>
      <c r="I52" s="136">
        <f>+I37+I50</f>
        <v>0</v>
      </c>
      <c r="J52" s="136">
        <f>+J37+J50</f>
        <v>0</v>
      </c>
      <c r="L52" s="137">
        <f>+L37+L50</f>
        <v>1.7076511999999997</v>
      </c>
      <c r="N52" s="138">
        <f>+N37+N50</f>
        <v>0.31247999999999998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2017-06-28T09:10:11Z</cp:lastPrinted>
  <dcterms:created xsi:type="dcterms:W3CDTF">1999-04-06T07:39:42Z</dcterms:created>
  <dcterms:modified xsi:type="dcterms:W3CDTF">2017-06-30T04:34:20Z</dcterms:modified>
</cp:coreProperties>
</file>